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aniel J. Weiss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/>
  <c r="O7" i="1"/>
  <c r="M7" i="1"/>
  <c r="K7" i="1"/>
  <c r="J7" i="1"/>
  <c r="G7" i="1"/>
  <c r="F7" i="1"/>
  <c r="E7" i="1"/>
  <c r="D7" i="1"/>
  <c r="C7" i="1"/>
  <c r="I7" i="1" s="1"/>
  <c r="B7" i="1"/>
  <c r="N6" i="1"/>
  <c r="L6" i="1"/>
  <c r="I6" i="1"/>
  <c r="H6" i="1"/>
  <c r="N5" i="1"/>
  <c r="L5" i="1"/>
  <c r="I5" i="1"/>
  <c r="H5" i="1"/>
  <c r="I4" i="1"/>
  <c r="H4" i="1"/>
  <c r="N3" i="1"/>
  <c r="L3" i="1"/>
  <c r="I3" i="1"/>
  <c r="H3" i="1"/>
  <c r="N2" i="1"/>
  <c r="L2" i="1"/>
  <c r="I2" i="1"/>
  <c r="H2" i="1"/>
  <c r="H7" i="1" s="1"/>
</calcChain>
</file>

<file path=xl/sharedStrings.xml><?xml version="1.0" encoding="utf-8"?>
<sst xmlns="http://schemas.openxmlformats.org/spreadsheetml/2006/main" count="59" uniqueCount="49">
  <si>
    <t xml:space="preserve">Company </t>
  </si>
  <si>
    <r>
      <t xml:space="preserve">2013 Global Rank, Fortune 500 </t>
    </r>
    <r>
      <rPr>
        <sz val="11"/>
        <rFont val="Times New Roman"/>
        <family val="1"/>
      </rPr>
      <t>(ranked by profit)</t>
    </r>
  </si>
  <si>
    <t>Q4 2012 Profits (billions)</t>
  </si>
  <si>
    <t>Q4 2013 Profits (billions)</t>
  </si>
  <si>
    <t xml:space="preserve">Q3 2013 Profits (billions) </t>
  </si>
  <si>
    <t xml:space="preserve">Q2 2013 Profits (billions) </t>
  </si>
  <si>
    <t xml:space="preserve">Q1 2013 Profits (billions) </t>
  </si>
  <si>
    <t xml:space="preserve">Total 2013 Profits (billions) </t>
  </si>
  <si>
    <t>Percent Change profits 4q 2012-4q 2013</t>
  </si>
  <si>
    <t>Cash reserves as of December 31, 2013 (billions)</t>
  </si>
  <si>
    <t>4Q 2013 $ Stock Buy Back (repurchases, billions)</t>
  </si>
  <si>
    <t>Stock Buy Back as pct of 4 q 2013 profits</t>
  </si>
  <si>
    <t xml:space="preserve">2013 Total Stock Buy Back </t>
  </si>
  <si>
    <t>Stock Buy Back as pct of 2013 Profits</t>
  </si>
  <si>
    <t>Lobbying expenditures (2012, millions)</t>
  </si>
  <si>
    <t>Lobbying expenditures (2013, millions)</t>
  </si>
  <si>
    <t>CEO compensation  (2012, millions)</t>
  </si>
  <si>
    <t>BP</t>
  </si>
  <si>
    <t>Chevron</t>
  </si>
  <si>
    <t>ConocoPhillips</t>
  </si>
  <si>
    <t>N/A</t>
  </si>
  <si>
    <t>Exxon Mobil</t>
  </si>
  <si>
    <t>Shell</t>
  </si>
  <si>
    <t>Total</t>
  </si>
  <si>
    <t>SOURCES</t>
  </si>
  <si>
    <t>Profits/Operations</t>
  </si>
  <si>
    <t xml:space="preserve">BP </t>
  </si>
  <si>
    <t>http://www.bp.com/en/global/corporate/press/press-releases/fourth-quarter-2013-results.html</t>
  </si>
  <si>
    <t>http://www.bp.com/en/global/corporate/press/press-releases/fourth-quarter-2013-results--stock-exchange-announcement.html</t>
  </si>
  <si>
    <t>http://www.bp.com/content/dam/bp/pdf/investors/bp_fourth_quarter_2013_results.pdf</t>
  </si>
  <si>
    <t>http://investor.chevron.com/phoenix.zhtml?c=130102&amp;p=irol-EventDetails&amp;EventId=5079834</t>
  </si>
  <si>
    <t>http://www.conocophillips.com/investor-relations/investor-presentations/Documents/4Q13%20Earnings%20Release-FINAL%201-30-2014.pdf</t>
  </si>
  <si>
    <t>http://www.conocophillips.com/investor-relations/fact-sheet-financial-data/Documents/4Q2014%20Supplemental%20Information.pdf</t>
  </si>
  <si>
    <t>Exxon</t>
  </si>
  <si>
    <t>http://cdn.exxonmobil.com/~/media/Datasets/Investor%20earnings/2013/news_release_earnings_4q13.pdf</t>
  </si>
  <si>
    <t>http://cdn.exxonmobil.com/en/~/media/Datasets/Investor%20earnings/2013/news_supp_earnings_4q13-2.pdf</t>
  </si>
  <si>
    <t>http://www.shell.com/global/aboutshell/investor/news-and-library/2014/fourth-quarter-2013-results-announcement.html</t>
  </si>
  <si>
    <t>http://s03.static-shell.com/content/dam/shell-new/local/corporate/corporate/downloads/quarterly-results/2013/q4/q4-2013-suppl-finandopdisclosure.pdf</t>
  </si>
  <si>
    <t>CEO Pay</t>
  </si>
  <si>
    <t xml:space="preserve"> BP</t>
  </si>
  <si>
    <t xml:space="preserve">http://www.washingtonpost.com/business/economy/after-bp-oil-spill-executive-compensation-still-flowing/2012/03/06/gIQAbRnhvR_story.html </t>
  </si>
  <si>
    <t>http://www.usatoday.com/story/money/business/2013/04/11/chevron-ceo-2012-compensation/2074293/</t>
  </si>
  <si>
    <t>http://online.wsj.com/news/articles/SB10001424127887323501004578388860340950232</t>
  </si>
  <si>
    <t>http://www.marketwatch.com/story/exxon-ceos-2012-compensation-up-15-from-2011-2013-04-12</t>
  </si>
  <si>
    <t>http://online.wsj.com/news/articles/SB10001424127887324077704578359923002905286</t>
  </si>
  <si>
    <t xml:space="preserve">Fortune 500 Source: </t>
  </si>
  <si>
    <t>http://money.cnn.com/magazines/fortune/global500/2013/full_list/?iid=G500_sp_full</t>
  </si>
  <si>
    <t>Lobbying Source:</t>
  </si>
  <si>
    <t>http://www.opensecrets.org/lobby/indusclient.php?id=E01&amp;year=2013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</si>
</sst>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4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9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9" fontId="5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9" fontId="5" fillId="2" borderId="3" xfId="2" applyFont="1" applyFill="1" applyBorder="1" applyAlignment="1">
      <alignment horizontal="center" vertical="center" wrapText="1"/>
    </xf>
    <xf numFmtId="9" fontId="5" fillId="2" borderId="3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9" fontId="5" fillId="2" borderId="0" xfId="2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9" fillId="0" borderId="0" xfId="3"/>
    <xf numFmtId="0" fontId="10" fillId="0" borderId="0" xfId="3" applyFont="1"/>
    <xf numFmtId="0" fontId="7" fillId="0" borderId="0" xfId="0" applyFont="1" applyFill="1"/>
    <xf numFmtId="0" fontId="9" fillId="0" borderId="0" xfId="3" applyFill="1"/>
    <xf numFmtId="0" fontId="10" fillId="0" borderId="0" xfId="3" applyFont="1" applyFill="1"/>
    <xf numFmtId="0" fontId="7" fillId="0" borderId="4" xfId="0" applyFont="1" applyFill="1" applyBorder="1"/>
    <xf numFmtId="0" fontId="10" fillId="0" borderId="4" xfId="3" applyFont="1" applyBorder="1"/>
    <xf numFmtId="0" fontId="11" fillId="0" borderId="0" xfId="0" applyFont="1"/>
    <xf numFmtId="0" fontId="7" fillId="0" borderId="5" xfId="0" applyFont="1" applyBorder="1" applyAlignment="1">
      <alignment vertical="center" wrapText="1"/>
    </xf>
    <xf numFmtId="0" fontId="9" fillId="0" borderId="0" xfId="3" applyBorder="1" applyAlignment="1"/>
    <xf numFmtId="0" fontId="12" fillId="0" borderId="0" xfId="0" applyFont="1" applyBorder="1" applyAlignment="1"/>
    <xf numFmtId="0" fontId="0" fillId="0" borderId="0" xfId="0" applyBorder="1"/>
    <xf numFmtId="0" fontId="7" fillId="0" borderId="0" xfId="0" applyFont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0">
    <dxf>
      <font>
        <strike val="0"/>
        <outline val="0"/>
        <shadow val="0"/>
        <u val="none"/>
        <vertAlign val="baseline"/>
        <sz val="11"/>
        <color theme="4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Times New Roman"/>
        <scheme val="none"/>
      </font>
      <numFmt numFmtId="164" formatCode="_(&quot;$&quot;* #,##0.0_);_(&quot;$&quot;* \(#,##0.0\);_(&quot;$&quot;* &quot;-&quot;??_);_(@_)"/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4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1:Q7" totalsRowShown="0" headerRowDxfId="19" dataDxfId="18" headerRowBorderDxfId="16" tableBorderDxfId="17" totalsRowBorderDxfId="15">
  <autoFilter ref="C1:Q7"/>
  <tableColumns count="15">
    <tableColumn id="3" name="Q4 2012 Profits (billions)" dataDxfId="14" dataCellStyle="Currency"/>
    <tableColumn id="10" name="Q4 2013 Profits (billions)" dataDxfId="13" dataCellStyle="Currency"/>
    <tableColumn id="2" name="Q3 2013 Profits (billions) " dataDxfId="12" dataCellStyle="Currency"/>
    <tableColumn id="11" name="Q2 2013 Profits (billions) " dataDxfId="11" dataCellStyle="Currency"/>
    <tableColumn id="14" name="Q1 2013 Profits (billions) " dataDxfId="10" dataCellStyle="Currency"/>
    <tableColumn id="13" name="Total 2013 Profits (billions) " dataDxfId="9" dataCellStyle="Currency">
      <calculatedColumnFormula>SUM(E2:G2)</calculatedColumnFormula>
    </tableColumn>
    <tableColumn id="4" name="Percent Change profits 4q 2012-4q 2013" dataDxfId="8" dataCellStyle="Percent">
      <calculatedColumnFormula>(D2-C2)/C2</calculatedColumnFormula>
    </tableColumn>
    <tableColumn id="15" name="Cash reserves as of December 31, 2013 (billions)" dataDxfId="7" dataCellStyle="Currency"/>
    <tableColumn id="5" name="4Q 2013 $ Stock Buy Back (repurchases, billions)" dataDxfId="6" dataCellStyle="Currency"/>
    <tableColumn id="18" name="Stock Buy Back as pct of 4 q 2013 profits" dataDxfId="5" dataCellStyle="Currency"/>
    <tableColumn id="20" name="2013 Total Stock Buy Back " dataDxfId="4" dataCellStyle="Currency"/>
    <tableColumn id="12" name="Stock Buy Back as pct of 2013 Profits" dataDxfId="3" dataCellStyle="Currency">
      <calculatedColumnFormula>(Table1[[#This Row],[2013 Total Stock Buy Back ]]/Table1[[#This Row],[Total 2013 Profits (billions) ]])</calculatedColumnFormula>
    </tableColumn>
    <tableColumn id="16" name="Lobbying expenditures (2012, millions)" dataDxfId="2" dataCellStyle="Currency"/>
    <tableColumn id="17" name="Lobbying expenditures (2013, millions)" dataDxfId="1" dataCellStyle="Currency"/>
    <tableColumn id="24" name="CEO compensation  (2012, millions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ney.cnn.com/magazines/fortune/global500/2013/full_list/?iid=G500_sp_full" TargetMode="External"/><Relationship Id="rId13" Type="http://schemas.openxmlformats.org/officeDocument/2006/relationships/hyperlink" Target="http://www.usatoday.com/story/money/business/2013/04/11/chevron-ceo-2012-compensation/2074293/" TargetMode="External"/><Relationship Id="rId3" Type="http://schemas.openxmlformats.org/officeDocument/2006/relationships/hyperlink" Target="http://www.shell.com/global/aboutshell/investor/news-and-library/2014/fourth-quarter-2013-results-announcement.html" TargetMode="External"/><Relationship Id="rId7" Type="http://schemas.openxmlformats.org/officeDocument/2006/relationships/hyperlink" Target="http://www.bp.com/en/global/corporate/press/press-releases/fourth-quarter-2013-results--stock-exchange-announcement.html" TargetMode="External"/><Relationship Id="rId12" Type="http://schemas.openxmlformats.org/officeDocument/2006/relationships/hyperlink" Target="http://www.washingtonpost.com/business/economy/after-bp-oil-spill-executive-compensation-still-flowing/2012/03/06/gIQAbRnhvR_story.html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://cdn.exxonmobil.com/~/media/Datasets/Investor%20earnings/2013/news_release_earnings_4q13.pdf" TargetMode="External"/><Relationship Id="rId16" Type="http://schemas.openxmlformats.org/officeDocument/2006/relationships/hyperlink" Target="http://online.wsj.com/news/articles/SB10001424127887324077704578359923002905286" TargetMode="External"/><Relationship Id="rId1" Type="http://schemas.openxmlformats.org/officeDocument/2006/relationships/hyperlink" Target="http://investor.chevron.com/phoenix.zhtml?c=130102&amp;p=irol-EventDetails&amp;EventId=5079834" TargetMode="External"/><Relationship Id="rId6" Type="http://schemas.openxmlformats.org/officeDocument/2006/relationships/hyperlink" Target="http://www.bp.com/en/global/corporate/press/press-releases/fourth-quarter-2013-results.html" TargetMode="External"/><Relationship Id="rId11" Type="http://schemas.openxmlformats.org/officeDocument/2006/relationships/hyperlink" Target="http://www.opensecrets.org/lobby/indusclient.php?id=E01&amp;year=2013" TargetMode="External"/><Relationship Id="rId5" Type="http://schemas.openxmlformats.org/officeDocument/2006/relationships/hyperlink" Target="http://s03.static-shell.com/content/dam/shell-new/local/corporate/corporate/downloads/quarterly-results/2013/q4/q4-2013-suppl-finandopdisclosure.pdf" TargetMode="External"/><Relationship Id="rId15" Type="http://schemas.openxmlformats.org/officeDocument/2006/relationships/hyperlink" Target="http://www.marketwatch.com/story/exxon-ceos-2012-compensation-up-15-from-2011-2013-04-12" TargetMode="External"/><Relationship Id="rId10" Type="http://schemas.openxmlformats.org/officeDocument/2006/relationships/hyperlink" Target="http://cdn.exxonmobil.com/en/~/media/Datasets/Investor%20earnings/2013/news_supp_earnings_4q13-2.pdf" TargetMode="External"/><Relationship Id="rId4" Type="http://schemas.openxmlformats.org/officeDocument/2006/relationships/hyperlink" Target="http://www.conocophillips.com/investor-relations/fact-sheet-financial-data/Documents/4Q2014%20Supplemental%20Information.pdf" TargetMode="External"/><Relationship Id="rId9" Type="http://schemas.openxmlformats.org/officeDocument/2006/relationships/hyperlink" Target="http://www.bp.com/content/dam/bp/pdf/investors/bp_fourth_quarter_2013_results.pdf" TargetMode="External"/><Relationship Id="rId14" Type="http://schemas.openxmlformats.org/officeDocument/2006/relationships/hyperlink" Target="http://online.wsj.com/news/articles/SB10001424127887323501004578388860340950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pane xSplit="1" topLeftCell="B1" activePane="topRight" state="frozen"/>
      <selection pane="topRight" activeCell="J28" sqref="J28"/>
    </sheetView>
  </sheetViews>
  <sheetFormatPr defaultRowHeight="15" x14ac:dyDescent="0.25"/>
  <cols>
    <col min="1" max="1" width="13.42578125" customWidth="1"/>
    <col min="2" max="2" width="13.28515625" customWidth="1"/>
    <col min="3" max="3" width="10.28515625" customWidth="1"/>
    <col min="4" max="9" width="11.5703125" customWidth="1"/>
    <col min="10" max="10" width="11" customWidth="1"/>
    <col min="11" max="11" width="13.85546875" customWidth="1"/>
    <col min="12" max="13" width="11.5703125" customWidth="1"/>
    <col min="14" max="14" width="10.85546875" customWidth="1"/>
    <col min="15" max="15" width="13.42578125" customWidth="1"/>
    <col min="16" max="16" width="13.28515625" customWidth="1"/>
    <col min="17" max="17" width="13.7109375" customWidth="1"/>
  </cols>
  <sheetData>
    <row r="1" spans="1:17" s="6" customFormat="1" ht="9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5" t="s">
        <v>16</v>
      </c>
    </row>
    <row r="2" spans="1:17" x14ac:dyDescent="0.25">
      <c r="A2" s="4" t="s">
        <v>17</v>
      </c>
      <c r="B2" s="7">
        <v>30</v>
      </c>
      <c r="C2" s="8">
        <v>3.9</v>
      </c>
      <c r="D2" s="8">
        <v>2.8</v>
      </c>
      <c r="E2" s="8">
        <v>3.7</v>
      </c>
      <c r="F2" s="8">
        <v>2.7</v>
      </c>
      <c r="G2" s="8">
        <v>4.2</v>
      </c>
      <c r="H2" s="8">
        <f t="shared" ref="H2:H6" si="0">SUM(D2:G2)</f>
        <v>13.399999999999999</v>
      </c>
      <c r="I2" s="9">
        <f>(D2-C2)/C2</f>
        <v>-0.2820512820512821</v>
      </c>
      <c r="J2" s="8">
        <v>22.5</v>
      </c>
      <c r="K2" s="8">
        <v>2.2999999999999998</v>
      </c>
      <c r="L2" s="10">
        <f>(Table1[[#This Row],[4Q 2013 $ Stock Buy Back (repurchases, billions)]]/Table1[[#This Row],[Q4 2013 Profits (billions)]])</f>
        <v>0.8214285714285714</v>
      </c>
      <c r="M2" s="8">
        <v>5.5</v>
      </c>
      <c r="N2" s="10">
        <f>M2/H2</f>
        <v>0.41044776119402987</v>
      </c>
      <c r="O2" s="8">
        <v>8.6</v>
      </c>
      <c r="P2" s="8">
        <v>8.1</v>
      </c>
      <c r="Q2" s="11">
        <v>6.8</v>
      </c>
    </row>
    <row r="3" spans="1:17" x14ac:dyDescent="0.25">
      <c r="A3" s="4" t="s">
        <v>18</v>
      </c>
      <c r="B3" s="7">
        <v>8</v>
      </c>
      <c r="C3" s="8">
        <v>7.2</v>
      </c>
      <c r="D3" s="8">
        <v>4.93</v>
      </c>
      <c r="E3" s="8">
        <v>4.95</v>
      </c>
      <c r="F3" s="8">
        <v>5.3650000000000002</v>
      </c>
      <c r="G3" s="8">
        <v>6.1779999999999999</v>
      </c>
      <c r="H3" s="8">
        <f t="shared" si="0"/>
        <v>21.422999999999998</v>
      </c>
      <c r="I3" s="12">
        <f>(D3-C3)/C3</f>
        <v>-0.31527777777777782</v>
      </c>
      <c r="J3" s="8">
        <v>16.3</v>
      </c>
      <c r="K3" s="8">
        <v>1.25</v>
      </c>
      <c r="L3" s="10">
        <f>(Table1[[#This Row],[4Q 2013 $ Stock Buy Back (repurchases, billions)]]/Table1[[#This Row],[Q4 2013 Profits (billions)]])</f>
        <v>0.25354969574036512</v>
      </c>
      <c r="M3" s="13">
        <v>5</v>
      </c>
      <c r="N3" s="14">
        <f>M3/H3</f>
        <v>0.23339401577743549</v>
      </c>
      <c r="O3" s="8">
        <v>9.6</v>
      </c>
      <c r="P3" s="8">
        <v>10.5</v>
      </c>
      <c r="Q3" s="11">
        <v>22.2</v>
      </c>
    </row>
    <row r="4" spans="1:17" s="15" customFormat="1" x14ac:dyDescent="0.25">
      <c r="A4" s="4" t="s">
        <v>19</v>
      </c>
      <c r="B4" s="7">
        <v>50</v>
      </c>
      <c r="C4" s="8">
        <v>1.4</v>
      </c>
      <c r="D4" s="8">
        <v>2.5</v>
      </c>
      <c r="E4" s="8">
        <v>2.5</v>
      </c>
      <c r="F4" s="8">
        <v>2.1</v>
      </c>
      <c r="G4" s="8">
        <v>2.1</v>
      </c>
      <c r="H4" s="8">
        <f t="shared" si="0"/>
        <v>9.1999999999999993</v>
      </c>
      <c r="I4" s="9">
        <f>(D4-C4)/C4</f>
        <v>0.78571428571428581</v>
      </c>
      <c r="J4" s="8">
        <v>6.2</v>
      </c>
      <c r="K4" s="8" t="s">
        <v>20</v>
      </c>
      <c r="L4" s="8" t="s">
        <v>20</v>
      </c>
      <c r="M4" s="8" t="s">
        <v>20</v>
      </c>
      <c r="N4" s="10" t="s">
        <v>20</v>
      </c>
      <c r="O4" s="8">
        <v>3.86</v>
      </c>
      <c r="P4" s="8">
        <v>4.2</v>
      </c>
      <c r="Q4" s="11">
        <v>19.3</v>
      </c>
    </row>
    <row r="5" spans="1:17" x14ac:dyDescent="0.25">
      <c r="A5" s="4" t="s">
        <v>21</v>
      </c>
      <c r="B5" s="7">
        <v>1</v>
      </c>
      <c r="C5" s="8">
        <v>9.9499999999999993</v>
      </c>
      <c r="D5" s="8">
        <v>8.35</v>
      </c>
      <c r="E5" s="8">
        <v>7.8</v>
      </c>
      <c r="F5" s="8">
        <v>6.9</v>
      </c>
      <c r="G5" s="8">
        <v>9.5</v>
      </c>
      <c r="H5" s="8">
        <f t="shared" si="0"/>
        <v>32.549999999999997</v>
      </c>
      <c r="I5" s="12">
        <f>(D5-C5)/C5</f>
        <v>-0.16080402010050249</v>
      </c>
      <c r="J5" s="8">
        <v>4.9000000000000004</v>
      </c>
      <c r="K5" s="8">
        <v>3.3</v>
      </c>
      <c r="L5" s="16">
        <f>(Table1[[#This Row],[4Q 2013 $ Stock Buy Back (repurchases, billions)]]/Table1[[#This Row],[Q4 2013 Profits (billions)]])</f>
        <v>0.39520958083832336</v>
      </c>
      <c r="M5" s="17">
        <v>16.2</v>
      </c>
      <c r="N5" s="16">
        <f>M5/H5</f>
        <v>0.49769585253456222</v>
      </c>
      <c r="O5" s="8">
        <v>12.97</v>
      </c>
      <c r="P5" s="8">
        <v>13.4</v>
      </c>
      <c r="Q5" s="11">
        <v>40.299999999999997</v>
      </c>
    </row>
    <row r="6" spans="1:17" x14ac:dyDescent="0.25">
      <c r="A6" s="4" t="s">
        <v>22</v>
      </c>
      <c r="B6" s="7">
        <v>7</v>
      </c>
      <c r="C6" s="8">
        <v>7.4</v>
      </c>
      <c r="D6" s="8">
        <v>2.2000000000000002</v>
      </c>
      <c r="E6" s="8">
        <v>4.2</v>
      </c>
      <c r="F6" s="8">
        <v>2.4</v>
      </c>
      <c r="G6" s="8">
        <v>7.9</v>
      </c>
      <c r="H6" s="8">
        <f t="shared" si="0"/>
        <v>16.700000000000003</v>
      </c>
      <c r="I6" s="9">
        <f>(D6-C6)/C6</f>
        <v>-0.70270270270270274</v>
      </c>
      <c r="J6" s="8">
        <v>9.6999999999999993</v>
      </c>
      <c r="K6" s="8">
        <v>1</v>
      </c>
      <c r="L6" s="10">
        <f>(Table1[[#This Row],[4Q 2013 $ Stock Buy Back (repurchases, billions)]]/Table1[[#This Row],[Q4 2013 Profits (billions)]])</f>
        <v>0.45454545454545453</v>
      </c>
      <c r="M6" s="8">
        <v>5</v>
      </c>
      <c r="N6" s="10">
        <f>M6/H6</f>
        <v>0.29940119760479039</v>
      </c>
      <c r="O6" s="8">
        <v>14.48</v>
      </c>
      <c r="P6" s="8">
        <v>9.1</v>
      </c>
      <c r="Q6" s="11">
        <v>6.6</v>
      </c>
    </row>
    <row r="7" spans="1:17" x14ac:dyDescent="0.25">
      <c r="A7" s="4" t="s">
        <v>23</v>
      </c>
      <c r="B7" s="18">
        <f>AVERAGE(B2:B6)</f>
        <v>19.2</v>
      </c>
      <c r="C7" s="19">
        <f>SUM(C2:C6)</f>
        <v>29.85</v>
      </c>
      <c r="D7" s="19">
        <f>SUM(D2:D6)</f>
        <v>20.779999999999998</v>
      </c>
      <c r="E7" s="19">
        <f>SUM(E2:E6)</f>
        <v>23.15</v>
      </c>
      <c r="F7" s="19">
        <f>SUM(F2:F6)</f>
        <v>19.465</v>
      </c>
      <c r="G7" s="19">
        <f>SUM(G2:G6)</f>
        <v>29.878</v>
      </c>
      <c r="H7" s="19">
        <f>SUM(H2:H6)</f>
        <v>93.272999999999996</v>
      </c>
      <c r="I7" s="12">
        <f>(D7-C7)/C7</f>
        <v>-0.30385259631490796</v>
      </c>
      <c r="J7" s="19">
        <f>SUM(J2:J6)</f>
        <v>59.599999999999994</v>
      </c>
      <c r="K7" s="19">
        <f>SUM(K2:K6)</f>
        <v>7.85</v>
      </c>
      <c r="L7" s="20">
        <v>0.43</v>
      </c>
      <c r="M7" s="19">
        <f>SUM(M2:M6)</f>
        <v>31.7</v>
      </c>
      <c r="N7" s="21">
        <v>0.38</v>
      </c>
      <c r="O7" s="8">
        <f>SUM(O2:O6)</f>
        <v>49.510000000000005</v>
      </c>
      <c r="P7" s="8">
        <f>SUM(P2:P6)</f>
        <v>45.300000000000004</v>
      </c>
      <c r="Q7" s="11">
        <f>SUM(Q2:Q6)</f>
        <v>95.199999999999989</v>
      </c>
    </row>
    <row r="8" spans="1:17" x14ac:dyDescent="0.25">
      <c r="A8" s="22"/>
      <c r="B8" s="17"/>
      <c r="C8" s="17"/>
      <c r="D8" s="17"/>
      <c r="E8" s="17"/>
      <c r="F8" s="17"/>
      <c r="G8" s="17"/>
      <c r="H8" s="23"/>
      <c r="I8" s="17"/>
      <c r="J8" s="17"/>
      <c r="K8" s="17"/>
      <c r="L8" s="17"/>
      <c r="M8" s="17"/>
      <c r="O8" s="24"/>
      <c r="P8" s="24"/>
    </row>
    <row r="9" spans="1:17" x14ac:dyDescent="0.25">
      <c r="A9" s="25" t="s">
        <v>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7" x14ac:dyDescent="0.25">
      <c r="A10" s="27"/>
      <c r="B10" s="26" t="s">
        <v>25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7" x14ac:dyDescent="0.25">
      <c r="A11" s="28" t="s">
        <v>26</v>
      </c>
      <c r="B11" s="29" t="s">
        <v>27</v>
      </c>
      <c r="C11" s="30"/>
      <c r="D11" s="26"/>
      <c r="E11" s="26"/>
      <c r="F11" s="26"/>
      <c r="G11" s="30"/>
      <c r="H11" s="26"/>
      <c r="I11" s="26"/>
      <c r="J11" s="26"/>
      <c r="K11" s="26"/>
      <c r="L11" s="26"/>
      <c r="M11" s="26"/>
    </row>
    <row r="12" spans="1:17" x14ac:dyDescent="0.25">
      <c r="A12" s="28"/>
      <c r="B12" s="29" t="s">
        <v>28</v>
      </c>
      <c r="C12" s="30"/>
      <c r="D12" s="26"/>
      <c r="E12" s="26"/>
      <c r="F12" s="26"/>
      <c r="G12" s="30"/>
      <c r="H12" s="26"/>
      <c r="I12" s="26"/>
      <c r="J12" s="26"/>
      <c r="K12" s="26"/>
      <c r="L12" s="26"/>
      <c r="M12" s="26"/>
    </row>
    <row r="13" spans="1:17" x14ac:dyDescent="0.25">
      <c r="A13" s="28"/>
      <c r="B13" s="29" t="s">
        <v>29</v>
      </c>
      <c r="C13" s="30"/>
      <c r="D13" s="26"/>
      <c r="E13" s="26"/>
      <c r="F13" s="26"/>
      <c r="G13" s="30"/>
      <c r="H13" s="26"/>
      <c r="I13" s="26"/>
      <c r="J13" s="26"/>
      <c r="K13" s="26"/>
      <c r="L13" s="26"/>
      <c r="M13" s="26"/>
    </row>
    <row r="14" spans="1:17" x14ac:dyDescent="0.25">
      <c r="A14" s="31" t="s">
        <v>18</v>
      </c>
      <c r="B14" s="32" t="s">
        <v>30</v>
      </c>
      <c r="C14" s="33"/>
      <c r="D14" s="31"/>
      <c r="E14" s="31"/>
      <c r="F14" s="31"/>
    </row>
    <row r="15" spans="1:17" x14ac:dyDescent="0.25">
      <c r="A15" s="26" t="s">
        <v>19</v>
      </c>
      <c r="B15" s="32" t="s">
        <v>31</v>
      </c>
      <c r="C15" s="33"/>
      <c r="D15" s="26"/>
      <c r="E15" s="26"/>
      <c r="F15" s="26"/>
      <c r="G15" s="31"/>
      <c r="H15" s="31"/>
      <c r="I15" s="31"/>
      <c r="J15" s="31"/>
      <c r="K15" s="31"/>
    </row>
    <row r="16" spans="1:17" x14ac:dyDescent="0.25">
      <c r="A16" s="26"/>
      <c r="B16" s="32" t="s">
        <v>32</v>
      </c>
      <c r="C16" s="33"/>
      <c r="D16" s="26"/>
      <c r="E16" s="26"/>
      <c r="F16" s="26"/>
      <c r="G16" s="34"/>
      <c r="H16" s="31"/>
      <c r="I16" s="31"/>
      <c r="J16" s="31"/>
      <c r="K16" s="31"/>
      <c r="L16" s="31"/>
      <c r="M16" s="31"/>
    </row>
    <row r="17" spans="1:14" x14ac:dyDescent="0.25">
      <c r="A17" s="26" t="s">
        <v>33</v>
      </c>
      <c r="B17" s="29" t="s">
        <v>34</v>
      </c>
      <c r="C17" s="30"/>
      <c r="D17" s="26"/>
      <c r="E17" s="26"/>
      <c r="F17" s="26"/>
      <c r="G17" s="26"/>
      <c r="I17" s="26"/>
      <c r="J17" s="26"/>
      <c r="K17" s="26"/>
    </row>
    <row r="18" spans="1:14" x14ac:dyDescent="0.25">
      <c r="A18" s="26"/>
      <c r="B18" s="29" t="s">
        <v>35</v>
      </c>
      <c r="C18" s="30"/>
      <c r="D18" s="26"/>
      <c r="E18" s="26"/>
      <c r="F18" s="26"/>
      <c r="G18" s="35"/>
      <c r="H18" s="36"/>
      <c r="I18" s="26"/>
      <c r="J18" s="26"/>
      <c r="L18" s="26"/>
      <c r="M18" s="26"/>
      <c r="N18" s="26"/>
    </row>
    <row r="19" spans="1:14" x14ac:dyDescent="0.25">
      <c r="A19" s="26" t="s">
        <v>22</v>
      </c>
      <c r="B19" s="29" t="s">
        <v>36</v>
      </c>
      <c r="C19" s="30"/>
      <c r="D19" s="26"/>
      <c r="E19" s="26"/>
      <c r="F19" s="26"/>
      <c r="G19" s="26"/>
      <c r="H19" s="26"/>
      <c r="I19" s="26"/>
    </row>
    <row r="20" spans="1:14" x14ac:dyDescent="0.25">
      <c r="B20" s="29" t="s">
        <v>37</v>
      </c>
    </row>
    <row r="21" spans="1:14" x14ac:dyDescent="0.25">
      <c r="B21" s="29"/>
    </row>
    <row r="22" spans="1:14" x14ac:dyDescent="0.25">
      <c r="B22" s="26" t="s">
        <v>38</v>
      </c>
    </row>
    <row r="23" spans="1:14" x14ac:dyDescent="0.25">
      <c r="A23" s="37" t="s">
        <v>39</v>
      </c>
      <c r="B23" s="38" t="s">
        <v>40</v>
      </c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40"/>
      <c r="N23" s="40"/>
    </row>
    <row r="24" spans="1:14" x14ac:dyDescent="0.25">
      <c r="A24" s="37" t="s">
        <v>18</v>
      </c>
      <c r="B24" s="38" t="s">
        <v>41</v>
      </c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0"/>
      <c r="N24" s="40"/>
    </row>
    <row r="25" spans="1:14" x14ac:dyDescent="0.25">
      <c r="A25" s="37" t="s">
        <v>19</v>
      </c>
      <c r="B25" s="38" t="s">
        <v>42</v>
      </c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40"/>
      <c r="N25" s="40"/>
    </row>
    <row r="26" spans="1:14" x14ac:dyDescent="0.25">
      <c r="A26" s="37" t="s">
        <v>33</v>
      </c>
      <c r="B26" s="38" t="s">
        <v>43</v>
      </c>
      <c r="C26" s="39"/>
      <c r="D26" s="39"/>
      <c r="E26" s="39"/>
      <c r="F26" s="39"/>
      <c r="G26" s="39"/>
      <c r="H26" s="39"/>
      <c r="I26" s="39"/>
      <c r="J26" s="39"/>
      <c r="K26" s="39"/>
      <c r="L26" s="40"/>
      <c r="M26" s="40"/>
      <c r="N26" s="40"/>
    </row>
    <row r="27" spans="1:14" x14ac:dyDescent="0.25">
      <c r="A27" s="37" t="s">
        <v>22</v>
      </c>
      <c r="B27" s="38" t="s">
        <v>44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0"/>
      <c r="N27" s="40"/>
    </row>
    <row r="29" spans="1:14" x14ac:dyDescent="0.25">
      <c r="A29" s="41" t="s">
        <v>45</v>
      </c>
      <c r="B29" s="29" t="s">
        <v>46</v>
      </c>
    </row>
    <row r="30" spans="1:14" x14ac:dyDescent="0.25">
      <c r="A30" s="41"/>
    </row>
    <row r="32" spans="1:14" x14ac:dyDescent="0.25">
      <c r="A32" s="41" t="s">
        <v>47</v>
      </c>
      <c r="B32" s="29" t="s">
        <v>48</v>
      </c>
    </row>
    <row r="33" spans="1:1" x14ac:dyDescent="0.25">
      <c r="A33" s="41"/>
    </row>
  </sheetData>
  <mergeCells count="2">
    <mergeCell ref="A29:A30"/>
    <mergeCell ref="A32:A33"/>
  </mergeCells>
  <hyperlinks>
    <hyperlink ref="B14" r:id="rId1"/>
    <hyperlink ref="B17" r:id="rId2"/>
    <hyperlink ref="B19" r:id="rId3"/>
    <hyperlink ref="B16" r:id="rId4"/>
    <hyperlink ref="B20" r:id="rId5"/>
    <hyperlink ref="B11" r:id="rId6"/>
    <hyperlink ref="B12" r:id="rId7"/>
    <hyperlink ref="B29" r:id="rId8"/>
    <hyperlink ref="B13" r:id="rId9"/>
    <hyperlink ref="B18" r:id="rId10"/>
    <hyperlink ref="B32" r:id="rId11"/>
    <hyperlink ref="B23" r:id="rId12"/>
    <hyperlink ref="B24" r:id="rId13"/>
    <hyperlink ref="B25" r:id="rId14"/>
    <hyperlink ref="B26" r:id="rId15"/>
    <hyperlink ref="B27" r:id="rId16"/>
  </hyperlinks>
  <pageMargins left="0.7" right="0.7" top="0.75" bottom="0.75" header="0.3" footer="0.3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Peterson</dc:creator>
  <cp:lastModifiedBy>Miranda Peterson</cp:lastModifiedBy>
  <dcterms:created xsi:type="dcterms:W3CDTF">2014-02-10T23:35:00Z</dcterms:created>
  <dcterms:modified xsi:type="dcterms:W3CDTF">2014-02-10T23:38:21Z</dcterms:modified>
</cp:coreProperties>
</file>